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 activeTab="2"/>
  </bookViews>
  <sheets>
    <sheet name="Naranjos" sheetId="1" r:id="rId1"/>
    <sheet name="Clementinos" sheetId="2" r:id="rId2"/>
    <sheet name="Satsumas" sheetId="3" r:id="rId3"/>
    <sheet name="Limones y Pomelos" sheetId="4" r:id="rId4"/>
  </sheets>
  <calcPr calcId="125725"/>
</workbook>
</file>

<file path=xl/calcChain.xml><?xml version="1.0" encoding="utf-8"?>
<calcChain xmlns="http://schemas.openxmlformats.org/spreadsheetml/2006/main">
  <c r="D15" i="4"/>
  <c r="D14"/>
  <c r="D13"/>
  <c r="D12"/>
  <c r="D11"/>
  <c r="D10"/>
  <c r="D9"/>
  <c r="E5"/>
  <c r="E5" i="3"/>
  <c r="D14" s="1"/>
  <c r="D15" i="2"/>
  <c r="D14"/>
  <c r="D13"/>
  <c r="D12"/>
  <c r="D11"/>
  <c r="D10"/>
  <c r="D9"/>
  <c r="E5"/>
  <c r="E5" i="1"/>
  <c r="D15" s="1"/>
  <c r="D10"/>
  <c r="D9" i="3" l="1"/>
  <c r="D12" i="1"/>
  <c r="D9"/>
  <c r="D11"/>
  <c r="D13"/>
  <c r="D14"/>
  <c r="D11" i="3"/>
  <c r="D15"/>
  <c r="D13"/>
  <c r="D10"/>
  <c r="D12"/>
</calcChain>
</file>

<file path=xl/sharedStrings.xml><?xml version="1.0" encoding="utf-8"?>
<sst xmlns="http://schemas.openxmlformats.org/spreadsheetml/2006/main" count="72" uniqueCount="12">
  <si>
    <t>DOSIS ANUAL ESTÁNDAR EN FUNCIÓN DEL DIÁMETRO DE COPA (cm)</t>
  </si>
  <si>
    <t>Diámetro de copa (metros)</t>
  </si>
  <si>
    <t>Diámetro de copa (cm)</t>
  </si>
  <si>
    <t>N inundación</t>
  </si>
  <si>
    <t>N goteo</t>
  </si>
  <si>
    <t>P2O5</t>
  </si>
  <si>
    <t>K2O</t>
  </si>
  <si>
    <t>MgO</t>
  </si>
  <si>
    <t>Fe inundación</t>
  </si>
  <si>
    <t>Fe goteo</t>
  </si>
  <si>
    <t>g/árbol</t>
  </si>
  <si>
    <t>Inserte diámetro copa en metros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</si>
</sst>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3" borderId="1" xfId="0" applyFill="1" applyBorder="1"/>
    <xf numFmtId="0" fontId="0" fillId="2" borderId="1" xfId="0" applyFill="1" applyBorder="1" applyProtection="1">
      <protection locked="0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180974</xdr:colOff>
      <xdr:row>8</xdr:row>
      <xdr:rowOff>171450</xdr:rowOff>
    </xdr:from>
    <xdr:to>
      <xdr:col>12</xdr:col>
      <xdr:colOff>323849</xdr:colOff>
      <xdr:row>12</xdr:row>
      <xdr:rowOff>198567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2974" y="1762125"/>
          <a:ext cx="4752975" cy="86531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47625</xdr:rowOff>
    </xdr:from>
    <xdr:to>
      <xdr:col>13</xdr:col>
      <xdr:colOff>342900</xdr:colOff>
      <xdr:row>12</xdr:row>
      <xdr:rowOff>74742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5925" y="1638300"/>
          <a:ext cx="4752975" cy="86531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8</xdr:row>
      <xdr:rowOff>0</xdr:rowOff>
    </xdr:from>
    <xdr:to>
      <xdr:col>10</xdr:col>
      <xdr:colOff>47625</xdr:colOff>
      <xdr:row>11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57675" y="1590675"/>
          <a:ext cx="3409950" cy="828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9</xdr:row>
      <xdr:rowOff>9525</xdr:rowOff>
    </xdr:from>
    <xdr:to>
      <xdr:col>12</xdr:col>
      <xdr:colOff>190500</xdr:colOff>
      <xdr:row>13</xdr:row>
      <xdr:rowOff>36642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1525" y="1809750"/>
          <a:ext cx="4752975" cy="8653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2"/>
  <sheetViews>
    <sheetView workbookViewId="0">
      <selection activeCell="F17" sqref="F17"/>
    </sheetView>
  </sheetViews>
  <sheetFormatPr baseColWidth="10" defaultRowHeight="15"/>
  <cols>
    <col min="10" max="10" width="12" bestFit="1" customWidth="1"/>
  </cols>
  <sheetData>
    <row r="2" spans="2:7">
      <c r="B2" s="1" t="s">
        <v>0</v>
      </c>
    </row>
    <row r="3" spans="2:7" ht="15.75" thickBot="1"/>
    <row r="4" spans="2:7" ht="16.5" thickTop="1" thickBot="1">
      <c r="B4" s="1" t="s">
        <v>1</v>
      </c>
      <c r="E4" s="4">
        <v>1.5</v>
      </c>
      <c r="G4" t="s">
        <v>11</v>
      </c>
    </row>
    <row r="5" spans="2:7" ht="16.5" thickTop="1" thickBot="1">
      <c r="B5" s="1" t="s">
        <v>2</v>
      </c>
      <c r="E5" s="3">
        <f>E4*100</f>
        <v>150</v>
      </c>
    </row>
    <row r="6" spans="2:7" ht="15.75" thickTop="1"/>
    <row r="8" spans="2:7" ht="15.75" thickBot="1"/>
    <row r="9" spans="2:7" ht="16.5" thickTop="1" thickBot="1">
      <c r="B9" s="1" t="s">
        <v>3</v>
      </c>
      <c r="D9" s="5">
        <f>0.0015*(E5^2)+(0.9267*E5)+5.1062</f>
        <v>177.8612</v>
      </c>
      <c r="E9" s="1" t="s">
        <v>10</v>
      </c>
    </row>
    <row r="10" spans="2:7" ht="16.5" thickTop="1" thickBot="1">
      <c r="B10" s="1" t="s">
        <v>4</v>
      </c>
      <c r="D10" s="5">
        <f>0.0013*(E5^2)+(0.7943*E5)+4.3767</f>
        <v>152.77169999999998</v>
      </c>
      <c r="E10" s="1" t="s">
        <v>10</v>
      </c>
    </row>
    <row r="11" spans="2:7" ht="16.5" thickTop="1" thickBot="1">
      <c r="B11" s="1" t="s">
        <v>5</v>
      </c>
      <c r="D11" s="5">
        <f>0.0004*(E5^2)+(0.2158*E5)+2.2483</f>
        <v>43.618299999999998</v>
      </c>
      <c r="E11" s="1" t="s">
        <v>10</v>
      </c>
    </row>
    <row r="12" spans="2:7" ht="16.5" thickTop="1" thickBot="1">
      <c r="B12" s="1" t="s">
        <v>6</v>
      </c>
      <c r="D12" s="5">
        <f>0.0012*(E5^2)+(0.2172*E5)+9.1551</f>
        <v>68.735100000000003</v>
      </c>
      <c r="E12" s="1" t="s">
        <v>10</v>
      </c>
    </row>
    <row r="13" spans="2:7" ht="16.5" thickTop="1" thickBot="1">
      <c r="B13" s="1" t="s">
        <v>7</v>
      </c>
      <c r="D13" s="5">
        <f>0.001*(E5^2)+(0.5694*E5)+4.7232</f>
        <v>112.6332</v>
      </c>
      <c r="E13" s="1" t="s">
        <v>10</v>
      </c>
    </row>
    <row r="14" spans="2:7" ht="16.5" thickTop="1" thickBot="1">
      <c r="B14" s="1" t="s">
        <v>8</v>
      </c>
      <c r="D14" s="5">
        <f>0.0043*E5+0.0049</f>
        <v>0.64990000000000003</v>
      </c>
      <c r="E14" s="1" t="s">
        <v>10</v>
      </c>
    </row>
    <row r="15" spans="2:7" ht="16.5" thickTop="1" thickBot="1">
      <c r="B15" s="1" t="s">
        <v>9</v>
      </c>
      <c r="D15" s="5">
        <f>0.0034*E5+0.0039</f>
        <v>0.51390000000000002</v>
      </c>
      <c r="E15" s="1" t="s">
        <v>10</v>
      </c>
    </row>
    <row r="16" spans="2:7" ht="15.75" thickTop="1"/>
    <row r="20" spans="4:4">
      <c r="D20" s="2"/>
    </row>
    <row r="22" spans="4:4">
      <c r="D22" s="2"/>
    </row>
  </sheetData>
  <sheetProtection password="EABD" sheet="1" objects="1" scenarios="1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16"/>
  <sheetViews>
    <sheetView workbookViewId="0">
      <selection activeCell="E4" sqref="E4"/>
    </sheetView>
  </sheetViews>
  <sheetFormatPr baseColWidth="10" defaultRowHeight="15"/>
  <sheetData>
    <row r="2" spans="2:7">
      <c r="B2" s="1" t="s">
        <v>0</v>
      </c>
    </row>
    <row r="3" spans="2:7" ht="15.75" thickBot="1"/>
    <row r="4" spans="2:7" ht="16.5" thickTop="1" thickBot="1">
      <c r="B4" s="1" t="s">
        <v>1</v>
      </c>
      <c r="E4" s="4">
        <v>0</v>
      </c>
      <c r="G4" t="s">
        <v>11</v>
      </c>
    </row>
    <row r="5" spans="2:7" ht="16.5" thickTop="1" thickBot="1">
      <c r="B5" s="1" t="s">
        <v>2</v>
      </c>
      <c r="E5" s="3">
        <f>E4*100</f>
        <v>0</v>
      </c>
    </row>
    <row r="6" spans="2:7" ht="15.75" thickTop="1"/>
    <row r="8" spans="2:7" ht="15.75" thickBot="1"/>
    <row r="9" spans="2:7" ht="16.5" thickTop="1" thickBot="1">
      <c r="B9" s="1" t="s">
        <v>3</v>
      </c>
      <c r="D9" s="5">
        <f>0.0016*E5^2+0.8413*E5+8.5991</f>
        <v>8.5991</v>
      </c>
      <c r="E9" s="1" t="s">
        <v>10</v>
      </c>
    </row>
    <row r="10" spans="2:7" ht="16.5" thickTop="1" thickBot="1">
      <c r="B10" s="1" t="s">
        <v>4</v>
      </c>
      <c r="D10" s="5">
        <f>0.0014*E5^2+0.7211*E5+7.3706</f>
        <v>7.3705999999999996</v>
      </c>
      <c r="E10" s="1" t="s">
        <v>10</v>
      </c>
    </row>
    <row r="11" spans="2:7" ht="16.5" thickTop="1" thickBot="1">
      <c r="B11" s="1" t="s">
        <v>5</v>
      </c>
      <c r="D11" s="5">
        <f>0.0004*E5^2+0.1901*E5+4.0699</f>
        <v>4.0698999999999996</v>
      </c>
      <c r="E11" s="1" t="s">
        <v>10</v>
      </c>
    </row>
    <row r="12" spans="2:7" ht="16.5" thickTop="1" thickBot="1">
      <c r="B12" s="1" t="s">
        <v>6</v>
      </c>
      <c r="D12" s="5">
        <f>0.0012*E5^2+0.2844*E5+5.3427</f>
        <v>5.3426999999999998</v>
      </c>
      <c r="E12" s="1" t="s">
        <v>10</v>
      </c>
    </row>
    <row r="13" spans="2:7" ht="16.5" thickTop="1" thickBot="1">
      <c r="B13" s="1" t="s">
        <v>7</v>
      </c>
      <c r="D13" s="5">
        <f>0.0011*E5^2+0.5528*E5+4.6713</f>
        <v>4.6712999999999996</v>
      </c>
      <c r="E13" s="1" t="s">
        <v>10</v>
      </c>
    </row>
    <row r="14" spans="2:7" ht="16.5" thickTop="1" thickBot="1">
      <c r="B14" s="1" t="s">
        <v>8</v>
      </c>
      <c r="D14" s="5">
        <f>0.0039*E5+0.0191</f>
        <v>1.9099999999999999E-2</v>
      </c>
      <c r="E14" s="1" t="s">
        <v>10</v>
      </c>
    </row>
    <row r="15" spans="2:7" ht="16.5" thickTop="1" thickBot="1">
      <c r="B15" s="1" t="s">
        <v>9</v>
      </c>
      <c r="D15" s="5">
        <f>0.0031*E5+0.0152</f>
        <v>1.52E-2</v>
      </c>
      <c r="E15" s="1" t="s">
        <v>10</v>
      </c>
    </row>
    <row r="16" spans="2:7" ht="15.75" thickTop="1"/>
  </sheetData>
  <sheetProtection password="EABD" sheet="1" objects="1" scenarios="1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G16"/>
  <sheetViews>
    <sheetView tabSelected="1" workbookViewId="0">
      <selection activeCell="E4" sqref="E4"/>
    </sheetView>
  </sheetViews>
  <sheetFormatPr baseColWidth="10" defaultRowHeight="15"/>
  <sheetData>
    <row r="2" spans="2:7">
      <c r="B2" s="1" t="s">
        <v>0</v>
      </c>
    </row>
    <row r="3" spans="2:7" ht="15.75" thickBot="1"/>
    <row r="4" spans="2:7" ht="16.5" thickTop="1" thickBot="1">
      <c r="B4" s="1" t="s">
        <v>1</v>
      </c>
      <c r="E4" s="4"/>
      <c r="G4" t="s">
        <v>11</v>
      </c>
    </row>
    <row r="5" spans="2:7" ht="16.5" thickTop="1" thickBot="1">
      <c r="B5" s="1" t="s">
        <v>2</v>
      </c>
      <c r="E5" s="3">
        <f>E4*100</f>
        <v>0</v>
      </c>
    </row>
    <row r="6" spans="2:7" ht="15.75" thickTop="1"/>
    <row r="8" spans="2:7" ht="15.75" thickBot="1"/>
    <row r="9" spans="2:7" ht="16.5" thickTop="1" thickBot="1">
      <c r="B9" s="1" t="s">
        <v>3</v>
      </c>
      <c r="D9" s="5">
        <f>0.0006*E5^2+0.8318*E5+2.0271</f>
        <v>2.0270999999999999</v>
      </c>
      <c r="E9" s="1" t="s">
        <v>10</v>
      </c>
    </row>
    <row r="10" spans="2:7" ht="16.5" thickTop="1" thickBot="1">
      <c r="B10" s="1" t="s">
        <v>4</v>
      </c>
      <c r="D10" s="5">
        <f xml:space="preserve"> 0.0006*E5^2+0.7129*E5+1.7375</f>
        <v>1.7375</v>
      </c>
      <c r="E10" s="1" t="s">
        <v>10</v>
      </c>
    </row>
    <row r="11" spans="2:7" ht="16.5" thickTop="1" thickBot="1">
      <c r="B11" s="1" t="s">
        <v>5</v>
      </c>
      <c r="D11" s="5">
        <f>0.0005*E5^2+0.1424*E5+0.8672</f>
        <v>0.86719999999999997</v>
      </c>
      <c r="E11" s="1" t="s">
        <v>10</v>
      </c>
    </row>
    <row r="12" spans="2:7" ht="16.5" thickTop="1" thickBot="1">
      <c r="B12" s="1" t="s">
        <v>6</v>
      </c>
      <c r="D12" s="5">
        <f>0.0014*E5^2+0.2032*E5+3.4648</f>
        <v>3.4647999999999999</v>
      </c>
      <c r="E12" s="1" t="s">
        <v>10</v>
      </c>
    </row>
    <row r="13" spans="2:7" ht="16.5" thickTop="1" thickBot="1">
      <c r="B13" s="1" t="s">
        <v>7</v>
      </c>
      <c r="D13" s="5">
        <f>0.0012*E5^2+0.3604*E5+2.4821</f>
        <v>2.4821</v>
      </c>
      <c r="E13" s="1" t="s">
        <v>10</v>
      </c>
    </row>
    <row r="14" spans="2:7" ht="16.5" thickTop="1" thickBot="1">
      <c r="B14" s="1" t="s">
        <v>8</v>
      </c>
      <c r="D14" s="5">
        <f>0.0028*E5-0.0022</f>
        <v>-2.2000000000000001E-3</v>
      </c>
      <c r="E14" s="1" t="s">
        <v>10</v>
      </c>
    </row>
    <row r="15" spans="2:7" ht="16.5" thickTop="1" thickBot="1">
      <c r="B15" s="1" t="s">
        <v>9</v>
      </c>
      <c r="D15" s="5">
        <f>0.0022*E5-0.0017</f>
        <v>-1.6999999999999999E-3</v>
      </c>
      <c r="E15" s="1" t="s">
        <v>10</v>
      </c>
    </row>
    <row r="16" spans="2:7" ht="15.75" thickTop="1"/>
  </sheetData>
  <sheetProtection password="EABD" sheet="1" objects="1" scenarios="1"/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G16"/>
  <sheetViews>
    <sheetView workbookViewId="0">
      <selection activeCell="E4" sqref="E4"/>
    </sheetView>
  </sheetViews>
  <sheetFormatPr baseColWidth="10" defaultRowHeight="15"/>
  <sheetData>
    <row r="2" spans="2:7">
      <c r="B2" s="1" t="s">
        <v>0</v>
      </c>
    </row>
    <row r="3" spans="2:7" ht="15.75" thickBot="1"/>
    <row r="4" spans="2:7" ht="16.5" thickTop="1" thickBot="1">
      <c r="B4" s="1" t="s">
        <v>1</v>
      </c>
      <c r="E4" s="4">
        <v>0</v>
      </c>
      <c r="G4" t="s">
        <v>11</v>
      </c>
    </row>
    <row r="5" spans="2:7" ht="16.5" thickTop="1" thickBot="1">
      <c r="B5" s="1" t="s">
        <v>2</v>
      </c>
      <c r="E5" s="3">
        <f>E4*100</f>
        <v>0</v>
      </c>
    </row>
    <row r="6" spans="2:7" ht="15.75" thickTop="1"/>
    <row r="8" spans="2:7" ht="15.75" thickBot="1"/>
    <row r="9" spans="2:7" ht="16.5" thickTop="1" thickBot="1">
      <c r="B9" s="1" t="s">
        <v>3</v>
      </c>
      <c r="D9" s="5">
        <f>0.0035*E5^2+0.0329</f>
        <v>3.2899999999999999E-2</v>
      </c>
      <c r="E9" s="1" t="s">
        <v>10</v>
      </c>
    </row>
    <row r="10" spans="2:7" ht="16.5" thickTop="1" thickBot="1">
      <c r="B10" s="1" t="s">
        <v>4</v>
      </c>
      <c r="D10" s="5">
        <f>0.0018*E5^2+0.6445*E5+9.2788</f>
        <v>9.2788000000000004</v>
      </c>
      <c r="E10" s="1" t="s">
        <v>10</v>
      </c>
    </row>
    <row r="11" spans="2:7" ht="16.5" thickTop="1" thickBot="1">
      <c r="B11" s="1" t="s">
        <v>5</v>
      </c>
      <c r="D11" s="5">
        <f>0.0005*E5^2+0.1831*E5+3.3384</f>
        <v>3.3384</v>
      </c>
      <c r="E11" s="1" t="s">
        <v>10</v>
      </c>
    </row>
    <row r="12" spans="2:7" ht="16.5" thickTop="1" thickBot="1">
      <c r="B12" s="1" t="s">
        <v>6</v>
      </c>
      <c r="D12" s="5">
        <f>0.0011*E5^2+0.3137*E5+5.5544</f>
        <v>5.5544000000000002</v>
      </c>
      <c r="E12" s="1" t="s">
        <v>10</v>
      </c>
    </row>
    <row r="13" spans="2:7" ht="16.5" thickTop="1" thickBot="1">
      <c r="B13" s="1" t="s">
        <v>7</v>
      </c>
      <c r="D13" s="5">
        <f>0.0013*E5^2+0.4883*E5+8.0239</f>
        <v>8.0238999999999994</v>
      </c>
      <c r="E13" s="1" t="s">
        <v>10</v>
      </c>
    </row>
    <row r="14" spans="2:7" ht="16.5" thickTop="1" thickBot="1">
      <c r="B14" s="1" t="s">
        <v>8</v>
      </c>
      <c r="D14" s="5">
        <f>0.0035*E5+0.0329</f>
        <v>3.2899999999999999E-2</v>
      </c>
      <c r="E14" s="1" t="s">
        <v>10</v>
      </c>
    </row>
    <row r="15" spans="2:7" ht="16.5" thickTop="1" thickBot="1">
      <c r="B15" s="1" t="s">
        <v>9</v>
      </c>
      <c r="D15" s="5">
        <f>0.0028*E5+0.0263</f>
        <v>2.63E-2</v>
      </c>
      <c r="E15" s="1" t="s">
        <v>10</v>
      </c>
    </row>
    <row r="16" spans="2:7" ht="15.75" thickTop="1"/>
  </sheetData>
  <sheetProtection password="EABD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Naranjos</vt:lpstr>
      <vt:lpstr>Clementinos</vt:lpstr>
      <vt:lpstr>Satsumas</vt:lpstr>
      <vt:lpstr>Limones y Pomelos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2013-07-20T16:35:16Z</dcterms:modified>
</cp:coreProperties>
</file>